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4240" windowHeight="12585"/>
  </bookViews>
  <sheets>
    <sheet name="Sheet1" sheetId="1" r:id="rId1"/>
    <sheet name="Sheet2" sheetId="2" r:id="rId2"/>
    <sheet name="Sheet3" sheetId="3" r:id="rId3"/>
  </sheets>
  <definedNames>
    <definedName name="Max_Power_for_one_cylinder__W">Sheet1!$B$4</definedName>
    <definedName name="Max_power_for_the_engine__W">Sheet1!$E$4</definedName>
    <definedName name="Max_Torque_for_one_cylinder__Nm">Sheet1!$B$3</definedName>
    <definedName name="Max_torque_for_the_engine__Nm">Sheet1!$E$3</definedName>
    <definedName name="Number_of_cylinders">Sheet1!$B$2</definedName>
  </definedNames>
  <calcPr calcId="145621"/>
</workbook>
</file>

<file path=xl/calcChain.xml><?xml version="1.0" encoding="utf-8"?>
<calcChain xmlns="http://schemas.openxmlformats.org/spreadsheetml/2006/main">
  <c r="E4" i="1" l="1"/>
  <c r="G20" i="1"/>
  <c r="Q22" i="1"/>
  <c r="R22" i="1" s="1"/>
  <c r="Q23" i="1"/>
  <c r="R23" i="1" s="1"/>
  <c r="Q24" i="1"/>
  <c r="R24" i="1" s="1"/>
  <c r="Q21" i="1"/>
  <c r="R21" i="1"/>
  <c r="O22" i="1"/>
  <c r="O23" i="1"/>
  <c r="O24" i="1"/>
  <c r="O21" i="1"/>
  <c r="N22" i="1"/>
  <c r="N23" i="1"/>
  <c r="N24" i="1"/>
  <c r="N21" i="1"/>
  <c r="E3" i="1"/>
  <c r="F20" i="1"/>
  <c r="J20" i="1"/>
  <c r="K20" i="1"/>
  <c r="L20" i="1"/>
  <c r="L22" i="1"/>
  <c r="L23" i="1"/>
  <c r="L24" i="1"/>
  <c r="L21" i="1"/>
  <c r="J22" i="1"/>
  <c r="I22" i="1"/>
  <c r="F22" i="1" s="1"/>
  <c r="K22" i="1" s="1"/>
  <c r="I23" i="1"/>
  <c r="F23" i="1" s="1"/>
  <c r="K23" i="1" s="1"/>
  <c r="I24" i="1"/>
  <c r="F24" i="1" s="1"/>
  <c r="K24" i="1" s="1"/>
  <c r="I21" i="1"/>
  <c r="F21" i="1" s="1"/>
  <c r="K21" i="1" s="1"/>
  <c r="D22" i="1"/>
  <c r="D23" i="1"/>
  <c r="D24" i="1"/>
  <c r="D21" i="1"/>
  <c r="F12" i="1"/>
  <c r="F14" i="1" s="1"/>
  <c r="B16" i="1"/>
  <c r="B15" i="1"/>
  <c r="B13" i="1"/>
  <c r="B14" i="1"/>
  <c r="C12" i="1"/>
  <c r="B12" i="1" s="1"/>
  <c r="J21" i="1" l="1"/>
  <c r="J24" i="1"/>
  <c r="J23" i="1"/>
  <c r="F13" i="1"/>
  <c r="F16" i="1"/>
  <c r="F15" i="1"/>
</calcChain>
</file>

<file path=xl/sharedStrings.xml><?xml version="1.0" encoding="utf-8"?>
<sst xmlns="http://schemas.openxmlformats.org/spreadsheetml/2006/main" count="34" uniqueCount="33">
  <si>
    <t>Number of cylinders</t>
  </si>
  <si>
    <t>Max Torque for one cylinder (Nm)</t>
  </si>
  <si>
    <t>Max torque for the engine (Nm)</t>
  </si>
  <si>
    <t>http://www.epi-eng.com/piston_engine_technology/torsional_excitation_from_piston_engines.htm</t>
  </si>
  <si>
    <t>Single cylinder</t>
  </si>
  <si>
    <t>Even-Fire 4 cylinder</t>
  </si>
  <si>
    <t>number of cylinder</t>
  </si>
  <si>
    <t>Even-Fire 6 cylinder</t>
  </si>
  <si>
    <t>Even-Fire 8 cylinder</t>
  </si>
  <si>
    <t>Even-Fire 12 cylinder</t>
  </si>
  <si>
    <t>mean torque</t>
  </si>
  <si>
    <t>http://www.perkins.com/products/4000Series</t>
  </si>
  <si>
    <t>Perkins</t>
  </si>
  <si>
    <t>litre</t>
  </si>
  <si>
    <t>litre/cyl</t>
  </si>
  <si>
    <t>peak torque</t>
  </si>
  <si>
    <t>rpm</t>
  </si>
  <si>
    <t>http://www.perkins.com/cda/files/357483/7/4006-23TRS1%26TRS2+SparkIgnitedGasEngine+PN1850.pdf</t>
  </si>
  <si>
    <t>http://www.perkins.com/cda/files/357484/7/4008-30TRS1%262+Gas+PN1851.pdf</t>
  </si>
  <si>
    <t>http://www.perkins.com/cda/files/285981/7/4012TESI+GasEngine+PN2187.pdf</t>
  </si>
  <si>
    <t>http://www.perkins.com/cda/files/285979/7/4016-61TRS1-2+GasEngine+PN1920.pdf</t>
  </si>
  <si>
    <t>per cyl</t>
  </si>
  <si>
    <t>peak torque per cyl</t>
  </si>
  <si>
    <t>Max power for the engine (W)</t>
  </si>
  <si>
    <t>Max Power for one cylinder (W)</t>
  </si>
  <si>
    <t>power per cyl</t>
  </si>
  <si>
    <t>power (kw)</t>
  </si>
  <si>
    <t>Source</t>
  </si>
  <si>
    <t>average</t>
  </si>
  <si>
    <t>predicted torque</t>
  </si>
  <si>
    <t>error torque</t>
  </si>
  <si>
    <t>predicted power</t>
  </si>
  <si>
    <t>error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</si>
</sst>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1"/>
    <xf numFmtId="0" fontId="0" fillId="4" borderId="0" xfId="0" applyFill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Sheet1!$F$19</c:f>
              <c:strCache>
                <c:ptCount val="1"/>
                <c:pt idx="0">
                  <c:v>peak torque</c:v>
                </c:pt>
              </c:strCache>
            </c:strRef>
          </c:tx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Sheet1!$E$20:$E$24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</c:numCache>
            </c:numRef>
          </c:xVal>
          <c:yVal>
            <c:numRef>
              <c:f>Sheet1!$F$20:$F$24</c:f>
              <c:numCache>
                <c:formatCode>General</c:formatCode>
                <c:ptCount val="5"/>
                <c:pt idx="0">
                  <c:v>396.36212285844107</c:v>
                </c:pt>
                <c:pt idx="1">
                  <c:v>2501.915705404595</c:v>
                </c:pt>
                <c:pt idx="2">
                  <c:v>3348.620002653478</c:v>
                </c:pt>
                <c:pt idx="3">
                  <c:v>4023.4369613631147</c:v>
                </c:pt>
                <c:pt idx="4">
                  <c:v>6633.5780280701974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36224"/>
        <c:axId val="101433344"/>
      </c:scatterChart>
      <c:valAx>
        <c:axId val="1014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433344"/>
        <c:crosses val="autoZero"/>
        <c:crossBetween val="midCat"/>
      </c:valAx>
      <c:valAx>
        <c:axId val="10143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436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Sheet1!$G$19</c:f>
              <c:strCache>
                <c:ptCount val="1"/>
                <c:pt idx="0">
                  <c:v>power (kw)</c:v>
                </c:pt>
              </c:strCache>
            </c:strRef>
          </c:tx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Sheet1!$E$20:$E$24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</c:numCache>
            </c:numRef>
          </c:xVal>
          <c:yVal>
            <c:numRef>
              <c:f>Sheet1!$G$20:$G$24</c:f>
              <c:numCache>
                <c:formatCode>General</c:formatCode>
                <c:ptCount val="5"/>
                <c:pt idx="0">
                  <c:v>62.260416666666664</c:v>
                </c:pt>
                <c:pt idx="1">
                  <c:v>393</c:v>
                </c:pt>
                <c:pt idx="2">
                  <c:v>526</c:v>
                </c:pt>
                <c:pt idx="3">
                  <c:v>632</c:v>
                </c:pt>
                <c:pt idx="4">
                  <c:v>1042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27648"/>
        <c:axId val="105631680"/>
      </c:scatterChart>
      <c:valAx>
        <c:axId val="10562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31680"/>
        <c:crosses val="autoZero"/>
        <c:crossBetween val="midCat"/>
      </c:valAx>
      <c:valAx>
        <c:axId val="10563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627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24</xdr:row>
      <xdr:rowOff>142876</xdr:rowOff>
    </xdr:from>
    <xdr:to>
      <xdr:col>7</xdr:col>
      <xdr:colOff>219075</xdr:colOff>
      <xdr:row>41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466724</xdr:colOff>
      <xdr:row>25</xdr:row>
      <xdr:rowOff>95249</xdr:rowOff>
    </xdr:from>
    <xdr:to>
      <xdr:col>18</xdr:col>
      <xdr:colOff>38099</xdr:colOff>
      <xdr:row>41</xdr:row>
      <xdr:rowOff>123824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perkins.com/cda/files/357483/7/4006-23TRS1%26TRS2+SparkIgnitedGasEngine+PN1850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perkins.com/products/4000Series" TargetMode="External"/><Relationship Id="rId1" Type="http://schemas.openxmlformats.org/officeDocument/2006/relationships/hyperlink" Target="http://www.epi-eng.com/piston_engine_technology/torsional_excitation_from_piston_engines.htm" TargetMode="External"/><Relationship Id="rId6" Type="http://schemas.openxmlformats.org/officeDocument/2006/relationships/hyperlink" Target="http://www.perkins.com/cda/files/285979/7/4016-61TRS1-2+GasEngine+PN1920.pdf" TargetMode="External"/><Relationship Id="rId5" Type="http://schemas.openxmlformats.org/officeDocument/2006/relationships/hyperlink" Target="http://www.perkins.com/cda/files/285981/7/4012TESI+GasEngine+PN2187.pdf" TargetMode="External"/><Relationship Id="rId4" Type="http://schemas.openxmlformats.org/officeDocument/2006/relationships/hyperlink" Target="http://www.perkins.com/cda/files/357484/7/4008-30TRS1%262+Gas+PN185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tabSelected="1" workbookViewId="0">
      <selection activeCell="B5" sqref="B5"/>
    </sheetView>
  </sheetViews>
  <sheetFormatPr defaultRowHeight="15" x14ac:dyDescent="0.25"/>
  <cols>
    <col min="1" max="1" width="36" customWidth="1"/>
    <col min="4" max="4" width="29.85546875" bestFit="1" customWidth="1"/>
    <col min="7" max="7" width="11.140625" bestFit="1" customWidth="1"/>
    <col min="11" max="11" width="18.28515625" bestFit="1" customWidth="1"/>
    <col min="12" max="12" width="13.140625" bestFit="1" customWidth="1"/>
    <col min="14" max="14" width="16.140625" bestFit="1" customWidth="1"/>
    <col min="15" max="15" width="12.7109375" bestFit="1" customWidth="1"/>
    <col min="17" max="17" width="16.140625" bestFit="1" customWidth="1"/>
    <col min="18" max="18" width="11.85546875" bestFit="1" customWidth="1"/>
  </cols>
  <sheetData>
    <row r="2" spans="1:6" x14ac:dyDescent="0.25">
      <c r="A2" t="s">
        <v>0</v>
      </c>
      <c r="B2" s="1">
        <v>4</v>
      </c>
    </row>
    <row r="3" spans="1:6" x14ac:dyDescent="0.25">
      <c r="A3" t="s">
        <v>1</v>
      </c>
      <c r="B3" s="1">
        <v>500</v>
      </c>
      <c r="C3">
        <v>0.98819999999999997</v>
      </c>
      <c r="D3" t="s">
        <v>2</v>
      </c>
      <c r="E3" s="2">
        <f>Max_Torque_for_one_cylinder__Nm*Number_of_cylinders^C3</f>
        <v>1967.5495930154791</v>
      </c>
    </row>
    <row r="4" spans="1:6" x14ac:dyDescent="0.25">
      <c r="A4" t="s">
        <v>24</v>
      </c>
      <c r="B4" s="8">
        <v>60000</v>
      </c>
      <c r="C4">
        <v>0.98819999999999997</v>
      </c>
      <c r="D4" t="s">
        <v>23</v>
      </c>
      <c r="E4" s="9">
        <f>Max_Power_for_one_cylinder__W*Number_of_cylinders^C4</f>
        <v>236105.95116185749</v>
      </c>
    </row>
    <row r="10" spans="1:6" hidden="1" x14ac:dyDescent="0.25">
      <c r="A10" t="s">
        <v>27</v>
      </c>
      <c r="B10" s="3" t="s">
        <v>3</v>
      </c>
    </row>
    <row r="11" spans="1:6" hidden="1" x14ac:dyDescent="0.25">
      <c r="B11">
        <v>360</v>
      </c>
      <c r="C11">
        <v>720</v>
      </c>
      <c r="D11" t="s">
        <v>10</v>
      </c>
      <c r="E11" t="s">
        <v>6</v>
      </c>
    </row>
    <row r="12" spans="1:6" hidden="1" x14ac:dyDescent="0.25">
      <c r="A12" t="s">
        <v>4</v>
      </c>
      <c r="B12">
        <f>C12/C11*B11</f>
        <v>45000</v>
      </c>
      <c r="C12" s="4">
        <f>-500*(360-270)/2 + 1500*(510-360)/2</f>
        <v>90000</v>
      </c>
      <c r="E12">
        <v>1</v>
      </c>
      <c r="F12">
        <f>Max_Torque_for_one_cylinder__Nm</f>
        <v>500</v>
      </c>
    </row>
    <row r="13" spans="1:6" hidden="1" x14ac:dyDescent="0.25">
      <c r="A13" t="s">
        <v>5</v>
      </c>
      <c r="B13" s="4">
        <f>110*360*2-110*70*2</f>
        <v>63800</v>
      </c>
      <c r="E13">
        <v>4</v>
      </c>
      <c r="F13">
        <f>E13*$F$12</f>
        <v>2000</v>
      </c>
    </row>
    <row r="14" spans="1:6" hidden="1" x14ac:dyDescent="0.25">
      <c r="A14" t="s">
        <v>7</v>
      </c>
      <c r="B14" s="4">
        <f>100*250*3-20*40*3</f>
        <v>72600</v>
      </c>
      <c r="E14">
        <v>6</v>
      </c>
      <c r="F14">
        <f>E14*$F$12</f>
        <v>3000</v>
      </c>
    </row>
    <row r="15" spans="1:6" hidden="1" x14ac:dyDescent="0.25">
      <c r="A15" t="s">
        <v>8</v>
      </c>
      <c r="B15">
        <f>200*360/2</f>
        <v>36000</v>
      </c>
      <c r="E15">
        <v>8</v>
      </c>
      <c r="F15">
        <f>E15*$F$12</f>
        <v>4000</v>
      </c>
    </row>
    <row r="16" spans="1:6" hidden="1" x14ac:dyDescent="0.25">
      <c r="A16" t="s">
        <v>9</v>
      </c>
      <c r="B16">
        <f>240*120/2*3</f>
        <v>43200</v>
      </c>
      <c r="E16">
        <v>12</v>
      </c>
      <c r="F16">
        <f>E16*$F$12</f>
        <v>6000</v>
      </c>
    </row>
    <row r="17" spans="1:18" s="7" customFormat="1" x14ac:dyDescent="0.25"/>
    <row r="18" spans="1:18" s="7" customFormat="1" x14ac:dyDescent="0.25">
      <c r="A18" s="3" t="s">
        <v>11</v>
      </c>
    </row>
    <row r="19" spans="1:18" x14ac:dyDescent="0.25">
      <c r="A19" t="s">
        <v>12</v>
      </c>
      <c r="C19" t="s">
        <v>13</v>
      </c>
      <c r="D19" t="s">
        <v>14</v>
      </c>
      <c r="E19" s="7" t="s">
        <v>6</v>
      </c>
      <c r="F19" t="s">
        <v>15</v>
      </c>
      <c r="G19" t="s">
        <v>26</v>
      </c>
      <c r="H19" t="s">
        <v>16</v>
      </c>
      <c r="J19" t="s">
        <v>21</v>
      </c>
      <c r="K19" t="s">
        <v>22</v>
      </c>
      <c r="L19" t="s">
        <v>25</v>
      </c>
      <c r="N19" t="s">
        <v>29</v>
      </c>
      <c r="O19" t="s">
        <v>30</v>
      </c>
      <c r="Q19" s="7" t="s">
        <v>31</v>
      </c>
      <c r="R19" s="7" t="s">
        <v>32</v>
      </c>
    </row>
    <row r="20" spans="1:18" x14ac:dyDescent="0.25">
      <c r="A20" s="5" t="s">
        <v>28</v>
      </c>
      <c r="E20">
        <v>1</v>
      </c>
      <c r="F20">
        <f>K20</f>
        <v>396.36212285844107</v>
      </c>
      <c r="G20">
        <f>L20/1000</f>
        <v>62.260416666666664</v>
      </c>
      <c r="J20" s="7">
        <f t="shared" ref="J20:K20" si="0">AVERAGE(J21:J24)</f>
        <v>4.1506944444444444E-2</v>
      </c>
      <c r="K20" s="7">
        <f t="shared" si="0"/>
        <v>396.36212285844107</v>
      </c>
      <c r="L20">
        <f>AVERAGE(L21:L24)</f>
        <v>62260.416666666664</v>
      </c>
    </row>
    <row r="21" spans="1:18" x14ac:dyDescent="0.25">
      <c r="A21" s="10" t="s">
        <v>17</v>
      </c>
      <c r="C21">
        <v>23</v>
      </c>
      <c r="D21">
        <f>C21/E21</f>
        <v>3.8333333333333335</v>
      </c>
      <c r="E21">
        <v>6</v>
      </c>
      <c r="F21">
        <f>I21*60/2/PI()*1000</f>
        <v>2501.915705404595</v>
      </c>
      <c r="G21">
        <v>393</v>
      </c>
      <c r="H21">
        <v>1500</v>
      </c>
      <c r="I21">
        <f>G21/H21</f>
        <v>0.26200000000000001</v>
      </c>
      <c r="J21">
        <f>I21/E21</f>
        <v>4.3666666666666666E-2</v>
      </c>
      <c r="K21" s="7">
        <f>F21/E21</f>
        <v>416.98595090076583</v>
      </c>
      <c r="L21">
        <f>G21*1000/E21</f>
        <v>65500</v>
      </c>
      <c r="N21" s="11">
        <f>$F$20*E21^$C$3</f>
        <v>2328.4194123116745</v>
      </c>
      <c r="O21" s="6">
        <f>(F21-N21)/F21</f>
        <v>6.9345379110150193E-2</v>
      </c>
      <c r="Q21" s="11">
        <f>$L$20*E21^$C$4/1000</f>
        <v>365.74726600971093</v>
      </c>
      <c r="R21" s="6">
        <f>(G21-Q21)/G21</f>
        <v>6.9345379110150318E-2</v>
      </c>
    </row>
    <row r="22" spans="1:18" x14ac:dyDescent="0.25">
      <c r="A22" s="10" t="s">
        <v>18</v>
      </c>
      <c r="C22">
        <v>30</v>
      </c>
      <c r="D22">
        <f t="shared" ref="D22:D24" si="1">C22/E22</f>
        <v>3.75</v>
      </c>
      <c r="E22">
        <v>8</v>
      </c>
      <c r="F22" s="7">
        <f t="shared" ref="F22:F24" si="2">I22*60/2/PI()*1000</f>
        <v>3348.620002653478</v>
      </c>
      <c r="G22">
        <v>526</v>
      </c>
      <c r="H22">
        <v>1500</v>
      </c>
      <c r="I22" s="7">
        <f t="shared" ref="I22:I24" si="3">G22/H22</f>
        <v>0.35066666666666668</v>
      </c>
      <c r="J22" s="7">
        <f t="shared" ref="J22:J24" si="4">I22/E22</f>
        <v>4.3833333333333335E-2</v>
      </c>
      <c r="K22" s="7">
        <f t="shared" ref="K22:K24" si="5">F22/E22</f>
        <v>418.57750033168475</v>
      </c>
      <c r="L22" s="7">
        <f t="shared" ref="L22:L24" si="6">G22*1000/E22</f>
        <v>65750</v>
      </c>
      <c r="N22" s="11">
        <f t="shared" ref="N22:N24" si="7">$F$20*E22^$C$3</f>
        <v>3094.0381969529162</v>
      </c>
      <c r="O22" s="6">
        <f t="shared" ref="O22:O24" si="8">(F22-N22)/F22</f>
        <v>7.6025886932177655E-2</v>
      </c>
      <c r="Q22" s="11">
        <f t="shared" ref="Q22:Q24" si="9">$L$20*E22^$C$4/1000</f>
        <v>486.01038347367444</v>
      </c>
      <c r="R22" s="6">
        <f t="shared" ref="R22:R24" si="10">(G22-Q22)/G22</f>
        <v>7.6025886932177877E-2</v>
      </c>
    </row>
    <row r="23" spans="1:18" x14ac:dyDescent="0.25">
      <c r="A23" s="10" t="s">
        <v>19</v>
      </c>
      <c r="C23">
        <v>46</v>
      </c>
      <c r="D23">
        <f t="shared" si="1"/>
        <v>3.8333333333333335</v>
      </c>
      <c r="E23">
        <v>12</v>
      </c>
      <c r="F23" s="7">
        <f t="shared" si="2"/>
        <v>4023.4369613631147</v>
      </c>
      <c r="G23">
        <v>632</v>
      </c>
      <c r="H23">
        <v>1500</v>
      </c>
      <c r="I23" s="7">
        <f t="shared" si="3"/>
        <v>0.42133333333333334</v>
      </c>
      <c r="J23" s="7">
        <f t="shared" si="4"/>
        <v>3.5111111111111114E-2</v>
      </c>
      <c r="K23" s="7">
        <f t="shared" si="5"/>
        <v>335.28641344692625</v>
      </c>
      <c r="L23" s="7">
        <f t="shared" si="6"/>
        <v>52666.666666666664</v>
      </c>
      <c r="N23" s="11">
        <f t="shared" si="7"/>
        <v>4618.9052465791228</v>
      </c>
      <c r="O23" s="6">
        <f t="shared" si="8"/>
        <v>-0.1479999042943293</v>
      </c>
      <c r="Q23" s="11">
        <f t="shared" si="9"/>
        <v>725.53593951401615</v>
      </c>
      <c r="R23" s="6">
        <f t="shared" si="10"/>
        <v>-0.14799990429432935</v>
      </c>
    </row>
    <row r="24" spans="1:18" x14ac:dyDescent="0.25">
      <c r="A24" s="10" t="s">
        <v>20</v>
      </c>
      <c r="C24">
        <v>61</v>
      </c>
      <c r="D24">
        <f t="shared" si="1"/>
        <v>3.8125</v>
      </c>
      <c r="E24">
        <v>16</v>
      </c>
      <c r="F24" s="7">
        <f t="shared" si="2"/>
        <v>6633.5780280701974</v>
      </c>
      <c r="G24">
        <v>1042</v>
      </c>
      <c r="H24">
        <v>1500</v>
      </c>
      <c r="I24" s="7">
        <f t="shared" si="3"/>
        <v>0.69466666666666665</v>
      </c>
      <c r="J24" s="7">
        <f t="shared" si="4"/>
        <v>4.3416666666666666E-2</v>
      </c>
      <c r="K24" s="7">
        <f t="shared" si="5"/>
        <v>414.59862675438734</v>
      </c>
      <c r="L24" s="7">
        <f t="shared" si="6"/>
        <v>65125</v>
      </c>
      <c r="N24" s="11">
        <f t="shared" si="7"/>
        <v>6137.6696936372582</v>
      </c>
      <c r="O24" s="6">
        <f t="shared" si="8"/>
        <v>7.4757292721135904E-2</v>
      </c>
      <c r="Q24" s="11">
        <f t="shared" si="9"/>
        <v>964.10290098457619</v>
      </c>
      <c r="R24" s="6">
        <f t="shared" si="10"/>
        <v>7.4757292721136084E-2</v>
      </c>
    </row>
  </sheetData>
  <hyperlinks>
    <hyperlink ref="B10" r:id="rId1"/>
    <hyperlink ref="A18" r:id="rId2"/>
    <hyperlink ref="A21" r:id="rId3"/>
    <hyperlink ref="A22" r:id="rId4"/>
    <hyperlink ref="A23" r:id="rId5"/>
    <hyperlink ref="A24" r:id="rId6"/>
  </hyperlinks>
  <pageMargins left="0.7" right="0.7" top="0.75" bottom="0.75" header="0.3" footer="0.3"/>
  <pageSetup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Max_Power_for_one_cylinder__W</vt:lpstr>
      <vt:lpstr>Max_power_for_the_engine__W</vt:lpstr>
      <vt:lpstr>Max_Torque_for_one_cylinder__Nm</vt:lpstr>
      <vt:lpstr>Max_torque_for_the_engine__Nm</vt:lpstr>
      <vt:lpstr>Number_of_cylinders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Zsolt</dc:creator>
  <cp:lastModifiedBy>Zsolt</cp:lastModifiedBy>
  <dcterms:created xsi:type="dcterms:W3CDTF">2012-02-23T19:02:20Z</dcterms:created>
  <dcterms:modified xsi:type="dcterms:W3CDTF">2012-02-25T04:20:07Z</dcterms:modified>
</cp:coreProperties>
</file>